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1865C30-DDAD-458F-8D54-8237F22AEC81}" xr6:coauthVersionLast="45" xr6:coauthVersionMax="45" xr10:uidLastSave="{00000000-0000-0000-0000-000000000000}"/>
  <bookViews>
    <workbookView xWindow="-108" yWindow="-108" windowWidth="23256" windowHeight="12576" firstSheet="1" activeTab="1" xr2:uid="{7D66759C-88ED-4EE2-AF87-39EE5C2B1A74}"/>
  </bookViews>
  <sheets>
    <sheet name="anno X" sheetId="1" state="hidden" r:id="rId1"/>
    <sheet name="formula" sheetId="3" r:id="rId2"/>
    <sheet name="parametr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3" l="1"/>
  <c r="M18" i="3"/>
  <c r="F17" i="3"/>
  <c r="J18" i="3"/>
  <c r="G15" i="3"/>
  <c r="L20" i="3"/>
  <c r="E26" i="3" l="1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C32" i="3"/>
  <c r="D32" i="3" s="1"/>
  <c r="G17" i="3" s="1"/>
  <c r="G14" i="3" l="1"/>
  <c r="G18" i="3"/>
  <c r="G22" i="3"/>
  <c r="G26" i="3"/>
  <c r="G13" i="3"/>
  <c r="G16" i="3"/>
  <c r="G20" i="3"/>
  <c r="G24" i="3"/>
  <c r="F13" i="3"/>
  <c r="F15" i="3"/>
  <c r="F19" i="3"/>
  <c r="F21" i="3"/>
  <c r="F23" i="3"/>
  <c r="F25" i="3"/>
  <c r="G19" i="3"/>
  <c r="G21" i="3"/>
  <c r="G23" i="3"/>
  <c r="G25" i="3"/>
  <c r="F14" i="3"/>
  <c r="F16" i="3"/>
  <c r="F18" i="3"/>
  <c r="F20" i="3"/>
  <c r="F22" i="3"/>
  <c r="F24" i="3"/>
  <c r="F26" i="3"/>
  <c r="E32" i="3"/>
  <c r="G12" i="3"/>
  <c r="F12" i="3"/>
  <c r="P20" i="3"/>
  <c r="P13" i="3"/>
  <c r="P26" i="3"/>
  <c r="P25" i="3"/>
  <c r="P24" i="3"/>
  <c r="P23" i="3"/>
  <c r="P22" i="3"/>
  <c r="P21" i="3"/>
  <c r="P19" i="3"/>
  <c r="P18" i="3"/>
  <c r="P17" i="3"/>
  <c r="P16" i="3"/>
  <c r="P15" i="3"/>
  <c r="P14" i="3"/>
  <c r="H25" i="3" l="1"/>
  <c r="H23" i="3"/>
  <c r="H21" i="3"/>
  <c r="H19" i="3"/>
  <c r="H17" i="3"/>
  <c r="H15" i="3"/>
  <c r="H13" i="3"/>
  <c r="H26" i="3"/>
  <c r="H24" i="3"/>
  <c r="H22" i="3"/>
  <c r="H20" i="3"/>
  <c r="H18" i="3"/>
  <c r="H16" i="3"/>
  <c r="H14" i="3"/>
  <c r="F32" i="3"/>
  <c r="H12" i="3"/>
  <c r="H11" i="1"/>
  <c r="I26" i="3" l="1"/>
  <c r="I24" i="3"/>
  <c r="I22" i="3"/>
  <c r="I20" i="3"/>
  <c r="I18" i="3"/>
  <c r="I16" i="3"/>
  <c r="I14" i="3"/>
  <c r="I23" i="3"/>
  <c r="I19" i="3"/>
  <c r="I15" i="3"/>
  <c r="I25" i="3"/>
  <c r="I21" i="3"/>
  <c r="I17" i="3"/>
  <c r="I13" i="3"/>
  <c r="G32" i="3"/>
  <c r="I12" i="3"/>
  <c r="H15" i="1"/>
  <c r="H24" i="1"/>
  <c r="H12" i="1"/>
  <c r="H13" i="1"/>
  <c r="H14" i="1"/>
  <c r="H16" i="1"/>
  <c r="H17" i="1"/>
  <c r="H18" i="1"/>
  <c r="H19" i="1"/>
  <c r="H20" i="1"/>
  <c r="H21" i="1"/>
  <c r="H22" i="1"/>
  <c r="H23" i="1"/>
  <c r="I12" i="1"/>
  <c r="I13" i="1"/>
  <c r="I14" i="1"/>
  <c r="J14" i="1" s="1"/>
  <c r="I15" i="1"/>
  <c r="I16" i="1"/>
  <c r="I17" i="1"/>
  <c r="I18" i="1"/>
  <c r="J18" i="1" s="1"/>
  <c r="I19" i="1"/>
  <c r="J19" i="1" s="1"/>
  <c r="I20" i="1"/>
  <c r="I21" i="1"/>
  <c r="I22" i="1"/>
  <c r="J22" i="1" s="1"/>
  <c r="I23" i="1"/>
  <c r="I24" i="1"/>
  <c r="I11" i="1"/>
  <c r="J11" i="1" s="1"/>
  <c r="J26" i="3" l="1"/>
  <c r="J24" i="3"/>
  <c r="J22" i="3"/>
  <c r="J20" i="3"/>
  <c r="J16" i="3"/>
  <c r="J14" i="3"/>
  <c r="J25" i="3"/>
  <c r="J23" i="3"/>
  <c r="J19" i="3"/>
  <c r="J17" i="3"/>
  <c r="J15" i="3"/>
  <c r="J13" i="3"/>
  <c r="H32" i="3"/>
  <c r="J12" i="3"/>
  <c r="J15" i="1"/>
  <c r="J23" i="1"/>
  <c r="J21" i="1"/>
  <c r="J17" i="1"/>
  <c r="J13" i="1"/>
  <c r="J24" i="1"/>
  <c r="J20" i="1"/>
  <c r="J16" i="1"/>
  <c r="J12" i="1"/>
  <c r="K17" i="3" l="1"/>
  <c r="K25" i="3"/>
  <c r="K23" i="3"/>
  <c r="K21" i="3"/>
  <c r="K19" i="3"/>
  <c r="K15" i="3"/>
  <c r="K24" i="3"/>
  <c r="K20" i="3"/>
  <c r="K16" i="3"/>
  <c r="K13" i="3"/>
  <c r="K26" i="3"/>
  <c r="K22" i="3"/>
  <c r="K18" i="3"/>
  <c r="K14" i="3"/>
  <c r="I32" i="3"/>
  <c r="K12" i="3"/>
  <c r="L25" i="3" l="1"/>
  <c r="L23" i="3"/>
  <c r="L21" i="3"/>
  <c r="L19" i="3"/>
  <c r="L17" i="3"/>
  <c r="L15" i="3"/>
  <c r="L13" i="3"/>
  <c r="L26" i="3"/>
  <c r="L24" i="3"/>
  <c r="L22" i="3"/>
  <c r="L18" i="3"/>
  <c r="L16" i="3"/>
  <c r="L14" i="3"/>
  <c r="J32" i="3"/>
  <c r="L12" i="3"/>
  <c r="M16" i="3" l="1"/>
  <c r="M26" i="3"/>
  <c r="M24" i="3"/>
  <c r="M22" i="3"/>
  <c r="M20" i="3"/>
  <c r="M14" i="3"/>
  <c r="M23" i="3"/>
  <c r="M19" i="3"/>
  <c r="M15" i="3"/>
  <c r="M25" i="3"/>
  <c r="M21" i="3"/>
  <c r="M17" i="3"/>
  <c r="M13" i="3"/>
  <c r="K32" i="3"/>
  <c r="M12" i="3"/>
  <c r="N26" i="3" l="1"/>
  <c r="N24" i="3"/>
  <c r="Q24" i="3" s="1"/>
  <c r="N22" i="3"/>
  <c r="Q22" i="3" s="1"/>
  <c r="N20" i="3"/>
  <c r="Q20" i="3" s="1"/>
  <c r="N18" i="3"/>
  <c r="Q18" i="3" s="1"/>
  <c r="N16" i="3"/>
  <c r="Q16" i="3" s="1"/>
  <c r="N14" i="3"/>
  <c r="Q14" i="3" s="1"/>
  <c r="N25" i="3"/>
  <c r="Q25" i="3" s="1"/>
  <c r="N23" i="3"/>
  <c r="Q23" i="3" s="1"/>
  <c r="N21" i="3"/>
  <c r="Q21" i="3" s="1"/>
  <c r="N19" i="3"/>
  <c r="Q19" i="3" s="1"/>
  <c r="N17" i="3"/>
  <c r="Q17" i="3" s="1"/>
  <c r="N15" i="3"/>
  <c r="Q15" i="3" s="1"/>
  <c r="N13" i="3"/>
  <c r="Q13" i="3" s="1"/>
  <c r="Q12" i="3"/>
  <c r="N12" i="3"/>
  <c r="Q26" i="3"/>
</calcChain>
</file>

<file path=xl/sharedStrings.xml><?xml version="1.0" encoding="utf-8"?>
<sst xmlns="http://schemas.openxmlformats.org/spreadsheetml/2006/main" count="76" uniqueCount="44">
  <si>
    <t>data assunzione</t>
  </si>
  <si>
    <t>C1</t>
  </si>
  <si>
    <t>C2</t>
  </si>
  <si>
    <t>B2</t>
  </si>
  <si>
    <t>B3</t>
  </si>
  <si>
    <t>C3</t>
  </si>
  <si>
    <t>D1</t>
  </si>
  <si>
    <t>D2</t>
  </si>
  <si>
    <t>D3</t>
  </si>
  <si>
    <t>FE</t>
  </si>
  <si>
    <t>LIVELLO</t>
  </si>
  <si>
    <t>IMPORTO ASSEGNO</t>
  </si>
  <si>
    <t>ANNO</t>
  </si>
  <si>
    <t>PARAMETRO:</t>
  </si>
  <si>
    <t>TABELLA MASTER</t>
  </si>
  <si>
    <t>FINE TABELLA MASTER</t>
  </si>
  <si>
    <t>-&gt; negli anni pari conta i mesi anno di competenza (es. da giugno a dic) calcola percentuale anno - &gt; quindi aggiungi [(anni anzianità / 2) - 1] alla percentuale</t>
  </si>
  <si>
    <t>se anni anzianità =&gt; 2 allora</t>
  </si>
  <si>
    <t>ipotesi: anzianità scatta ogni due anni</t>
  </si>
  <si>
    <t>-&gt; negli anni dispari -&gt; calcola [(anni anzianità - 1) / 2] espresso in percentuale</t>
  </si>
  <si>
    <t xml:space="preserve">se anni anzianità &lt; 2 allora </t>
  </si>
  <si>
    <t>&gt; la percentuale è zero</t>
  </si>
  <si>
    <t>COMPETENZA MEDIA MENSILE ANNO IN ESAME</t>
  </si>
  <si>
    <t>nota: esplicitato il parametro nella formula in modo che per ogni anno in esame sia sufficiente modificare il parametro inserito all'interno del foglio di lavoro</t>
  </si>
  <si>
    <t>Problema: calcolare negli anni la percentuale degli scatti di anzianità di competenza per ciascun dipendente avendo come dati: la data assunzione e l'anno in esame</t>
  </si>
  <si>
    <t>% SCATTO</t>
  </si>
  <si>
    <t>IMPORTO SCATTO</t>
  </si>
  <si>
    <t>se anni anzianità =&gt; M allora</t>
  </si>
  <si>
    <t xml:space="preserve">se anni anzianità &lt; M allora </t>
  </si>
  <si>
    <t>PERIODICITA' SCATTI (N)</t>
  </si>
  <si>
    <t>PARAMETRI:</t>
  </si>
  <si>
    <t>FINE TABELLA ESEMPIO</t>
  </si>
  <si>
    <t>ANNO PRIMO SCATTO ANZIANITA' (M)</t>
  </si>
  <si>
    <t>TABELLA ESEMPIO SVILUPPO SCATTI</t>
  </si>
  <si>
    <t xml:space="preserve">-&gt; parti dall'anno M  - negli anni NON multipli di N -&gt; calcola [(anni anzianità - M + N - 1) / N] e tronca la parte decimale </t>
  </si>
  <si>
    <t>-&gt; parti dall'anno M - nell'anno M e negli anni multipli di N conta i mesi anno di competenza (es. da giugno a dic) calcola percentuale anno - &gt; quindi aggiungi [(anni anzianità - M + N / N) - 1] alla percentuale</t>
  </si>
  <si>
    <t>IMPORTO SCATTO LIVELLO</t>
  </si>
  <si>
    <t>ANNO IN ESAME</t>
  </si>
  <si>
    <t>-&gt; se il numero di scatti è superiore a K -&gt; considera come n. scatti il valore K</t>
  </si>
  <si>
    <t>ipotesi: l'anzianità inizia a maturare dopo M anni di servizio (primo scatto) - successivamente scatta dopo ogni N anni di servizio - Numero massimo di scatti = K</t>
  </si>
  <si>
    <t>N. MASSIMO SCATTI (K)</t>
  </si>
  <si>
    <t>Es. parametri contratto naz. UNEBA (2013) -&gt; 3 periodicità - 6 primo scatto (assunzioni dal 2013 in poi) - n. massimo scatti = 10</t>
  </si>
  <si>
    <t>Es. parametri contratto nazionale Coop. Sociali -&gt; 2 periodicità - 2 primo scatto - n. massimo scatti = 5</t>
  </si>
  <si>
    <t>Problema: calcolare il numero degli scatti di anzianità maturati di competenza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</si>
</sst>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164" fontId="2" fillId="0" borderId="1" xfId="1" applyFont="1" applyBorder="1"/>
    <xf numFmtId="14" fontId="2" fillId="0" borderId="1" xfId="0" applyNumberFormat="1" applyFont="1" applyBorder="1"/>
    <xf numFmtId="0" fontId="2" fillId="0" borderId="0" xfId="0" quotePrefix="1" applyFont="1"/>
    <xf numFmtId="0" fontId="4" fillId="0" borderId="0" xfId="0" applyFont="1"/>
    <xf numFmtId="164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4" borderId="1" xfId="0" applyNumberFormat="1" applyFont="1" applyFill="1" applyBorder="1"/>
    <xf numFmtId="0" fontId="2" fillId="4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28</xdr:row>
      <xdr:rowOff>38100</xdr:rowOff>
    </xdr:from>
    <xdr:to>
      <xdr:col>4</xdr:col>
      <xdr:colOff>1000125</xdr:colOff>
      <xdr:row>30</xdr:row>
      <xdr:rowOff>85725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F5E0F278-503A-4736-868E-7DA4214B762E}"/>
            </a:ext>
          </a:extLst>
        </xdr:cNvPr>
        <xdr:cNvCxnSpPr/>
      </xdr:nvCxnSpPr>
      <xdr:spPr>
        <a:xfrm flipH="1">
          <a:off x="1381125" y="4733925"/>
          <a:ext cx="2162175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11</xdr:row>
      <xdr:rowOff>333375</xdr:rowOff>
    </xdr:from>
    <xdr:to>
      <xdr:col>16</xdr:col>
      <xdr:colOff>152400</xdr:colOff>
      <xdr:row>11</xdr:row>
      <xdr:rowOff>333375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7730BE85-785E-4D27-BA2D-932F62A115EF}"/>
            </a:ext>
          </a:extLst>
        </xdr:cNvPr>
        <xdr:cNvCxnSpPr/>
      </xdr:nvCxnSpPr>
      <xdr:spPr>
        <a:xfrm>
          <a:off x="8905875" y="1771650"/>
          <a:ext cx="13049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B00C-1974-45DC-AEF6-232D87BF5350}">
  <dimension ref="A1:L36"/>
  <sheetViews>
    <sheetView workbookViewId="0">
      <selection activeCell="I11" sqref="I11"/>
    </sheetView>
  </sheetViews>
  <sheetFormatPr defaultColWidth="9.109375" defaultRowHeight="12" x14ac:dyDescent="0.25"/>
  <cols>
    <col min="1" max="1" width="9.109375" style="1"/>
    <col min="2" max="2" width="10.6640625" style="1" customWidth="1"/>
    <col min="3" max="4" width="9.109375" style="1"/>
    <col min="5" max="5" width="15.33203125" style="1" bestFit="1" customWidth="1"/>
    <col min="6" max="9" width="9.109375" style="1"/>
    <col min="10" max="10" width="13.109375" style="1" customWidth="1"/>
    <col min="11" max="16384" width="9.109375" style="1"/>
  </cols>
  <sheetData>
    <row r="1" spans="1:12" ht="13.8" x14ac:dyDescent="0.3">
      <c r="A1" s="9" t="s">
        <v>24</v>
      </c>
    </row>
    <row r="2" spans="1:12" ht="13.8" x14ac:dyDescent="0.3">
      <c r="A2" s="11" t="s">
        <v>18</v>
      </c>
      <c r="B2" s="12"/>
      <c r="C2" s="12"/>
    </row>
    <row r="3" spans="1:12" x14ac:dyDescent="0.25">
      <c r="A3" s="1" t="s">
        <v>17</v>
      </c>
    </row>
    <row r="4" spans="1:12" x14ac:dyDescent="0.25">
      <c r="B4" s="8" t="s">
        <v>16</v>
      </c>
    </row>
    <row r="5" spans="1:12" x14ac:dyDescent="0.25">
      <c r="B5" s="8" t="s">
        <v>19</v>
      </c>
    </row>
    <row r="6" spans="1:12" x14ac:dyDescent="0.25">
      <c r="A6" s="1" t="s">
        <v>20</v>
      </c>
    </row>
    <row r="7" spans="1:12" x14ac:dyDescent="0.25">
      <c r="B7" s="8" t="s">
        <v>21</v>
      </c>
    </row>
    <row r="9" spans="1:12" ht="15.75" customHeight="1" x14ac:dyDescent="0.25">
      <c r="A9" s="21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</row>
    <row r="10" spans="1:12" s="4" customFormat="1" ht="36.75" customHeight="1" x14ac:dyDescent="0.25">
      <c r="B10" s="5" t="s">
        <v>0</v>
      </c>
      <c r="C10" s="14" t="s">
        <v>10</v>
      </c>
      <c r="H10" s="16" t="s">
        <v>25</v>
      </c>
      <c r="I10" s="5" t="s">
        <v>26</v>
      </c>
      <c r="J10" s="5" t="s">
        <v>22</v>
      </c>
    </row>
    <row r="11" spans="1:12" x14ac:dyDescent="0.25">
      <c r="B11" s="7">
        <v>42522</v>
      </c>
      <c r="C11" s="13" t="s">
        <v>3</v>
      </c>
      <c r="H11" s="15">
        <f>IF($B$31-YEAR(B11)&gt;=2,IF(MOD($B$31-YEAR(B11),2)=0,(12-MONTH(B11)+1)/12+(($B$31-YEAR(B11))/2-1),($B$31-YEAR(B11)-1)/2),0)</f>
        <v>2</v>
      </c>
      <c r="I11" s="6">
        <f>VLOOKUP(C11,parametri!$A$2:$B$10,2,FALSE)</f>
        <v>16.2</v>
      </c>
      <c r="J11" s="10">
        <f>I11*H11</f>
        <v>32.4</v>
      </c>
    </row>
    <row r="12" spans="1:12" x14ac:dyDescent="0.25">
      <c r="B12" s="7">
        <v>43697</v>
      </c>
      <c r="C12" s="13" t="s">
        <v>4</v>
      </c>
      <c r="H12" s="15">
        <f t="shared" ref="H12:H23" si="0">IF($B$31-YEAR(B12)&gt;=2,IF(MOD($B$31-YEAR(B12),2)=0,(12-MONTH(B12)+1)/12+(($B$31-YEAR(B12))/2-1),($B$31-YEAR(B12)-1)/2),0)</f>
        <v>0.41666666666666669</v>
      </c>
      <c r="I12" s="6">
        <f>VLOOKUP(C12,parametri!$A$2:$B$10,2,FALSE)</f>
        <v>17.3</v>
      </c>
      <c r="J12" s="10">
        <f t="shared" ref="J12:J24" si="1">I12*H12</f>
        <v>7.2083333333333339</v>
      </c>
    </row>
    <row r="13" spans="1:12" x14ac:dyDescent="0.25">
      <c r="B13" s="7">
        <v>42826</v>
      </c>
      <c r="C13" s="13" t="s">
        <v>1</v>
      </c>
      <c r="H13" s="15">
        <f t="shared" si="0"/>
        <v>1.75</v>
      </c>
      <c r="I13" s="6">
        <f>VLOOKUP(C13,parametri!$A$2:$B$10,2,FALSE)</f>
        <v>18.399999999999999</v>
      </c>
      <c r="J13" s="10">
        <f t="shared" si="1"/>
        <v>32.199999999999996</v>
      </c>
    </row>
    <row r="14" spans="1:12" x14ac:dyDescent="0.25">
      <c r="B14" s="7">
        <v>42583</v>
      </c>
      <c r="C14" s="13" t="s">
        <v>3</v>
      </c>
      <c r="H14" s="15">
        <f t="shared" si="0"/>
        <v>2</v>
      </c>
      <c r="I14" s="6">
        <f>VLOOKUP(C14,parametri!$A$2:$B$10,2,FALSE)</f>
        <v>16.2</v>
      </c>
      <c r="J14" s="10">
        <f t="shared" si="1"/>
        <v>32.4</v>
      </c>
    </row>
    <row r="15" spans="1:12" x14ac:dyDescent="0.25">
      <c r="B15" s="7">
        <v>42979</v>
      </c>
      <c r="C15" s="13" t="s">
        <v>4</v>
      </c>
      <c r="H15" s="15">
        <f>IF($B$31-YEAR(B15)&gt;=2,IF(MOD($B$31-YEAR(B15),2)=0,(12-MONTH(B15)+1)/12+(($B$31-YEAR(B15))/2-1),($B$31-YEAR(B15)-1)/2),0)</f>
        <v>1.3333333333333333</v>
      </c>
      <c r="I15" s="6">
        <f>VLOOKUP(C15,parametri!$A$2:$B$10,2,FALSE)</f>
        <v>17.3</v>
      </c>
      <c r="J15" s="10">
        <f t="shared" si="1"/>
        <v>23.066666666666666</v>
      </c>
    </row>
    <row r="16" spans="1:12" x14ac:dyDescent="0.25">
      <c r="B16" s="7">
        <v>43276</v>
      </c>
      <c r="C16" s="13" t="s">
        <v>1</v>
      </c>
      <c r="H16" s="15">
        <f t="shared" si="0"/>
        <v>1</v>
      </c>
      <c r="I16" s="6">
        <f>VLOOKUP(C16,parametri!$A$2:$B$10,2,FALSE)</f>
        <v>18.399999999999999</v>
      </c>
      <c r="J16" s="10">
        <f t="shared" si="1"/>
        <v>18.399999999999999</v>
      </c>
    </row>
    <row r="17" spans="1:12" x14ac:dyDescent="0.25">
      <c r="B17" s="7">
        <v>43621</v>
      </c>
      <c r="C17" s="13" t="s">
        <v>2</v>
      </c>
      <c r="H17" s="15">
        <f t="shared" si="0"/>
        <v>0.58333333333333337</v>
      </c>
      <c r="I17" s="6">
        <f>VLOOKUP(C17,parametri!$A$2:$B$10,2,FALSE)</f>
        <v>19.5</v>
      </c>
      <c r="J17" s="10">
        <f t="shared" si="1"/>
        <v>11.375</v>
      </c>
    </row>
    <row r="18" spans="1:12" x14ac:dyDescent="0.25">
      <c r="B18" s="7">
        <v>42890</v>
      </c>
      <c r="C18" s="13" t="s">
        <v>5</v>
      </c>
      <c r="H18" s="15">
        <f t="shared" si="0"/>
        <v>1.5833333333333335</v>
      </c>
      <c r="I18" s="6">
        <f>VLOOKUP(C18,parametri!$A$2:$B$10,2,FALSE)</f>
        <v>20.6</v>
      </c>
      <c r="J18" s="10">
        <f t="shared" si="1"/>
        <v>32.616666666666674</v>
      </c>
    </row>
    <row r="19" spans="1:12" x14ac:dyDescent="0.25">
      <c r="B19" s="7">
        <v>42526</v>
      </c>
      <c r="C19" s="13" t="s">
        <v>3</v>
      </c>
      <c r="H19" s="15">
        <f t="shared" si="0"/>
        <v>2</v>
      </c>
      <c r="I19" s="6">
        <f>VLOOKUP(C19,parametri!$A$2:$B$10,2,FALSE)</f>
        <v>16.2</v>
      </c>
      <c r="J19" s="10">
        <f t="shared" si="1"/>
        <v>32.4</v>
      </c>
    </row>
    <row r="20" spans="1:12" x14ac:dyDescent="0.25">
      <c r="B20" s="7">
        <v>42948</v>
      </c>
      <c r="C20" s="13" t="s">
        <v>4</v>
      </c>
      <c r="H20" s="15">
        <f t="shared" si="0"/>
        <v>1.4166666666666667</v>
      </c>
      <c r="I20" s="6">
        <f>VLOOKUP(C20,parametri!$A$2:$B$10,2,FALSE)</f>
        <v>17.3</v>
      </c>
      <c r="J20" s="10">
        <f t="shared" si="1"/>
        <v>24.508333333333336</v>
      </c>
    </row>
    <row r="21" spans="1:12" x14ac:dyDescent="0.25">
      <c r="B21" s="7">
        <v>42979</v>
      </c>
      <c r="C21" s="13" t="s">
        <v>1</v>
      </c>
      <c r="H21" s="15">
        <f t="shared" si="0"/>
        <v>1.3333333333333333</v>
      </c>
      <c r="I21" s="6">
        <f>VLOOKUP(C21,parametri!$A$2:$B$10,2,FALSE)</f>
        <v>18.399999999999999</v>
      </c>
      <c r="J21" s="10">
        <f t="shared" si="1"/>
        <v>24.533333333333331</v>
      </c>
    </row>
    <row r="22" spans="1:12" x14ac:dyDescent="0.25">
      <c r="B22" s="7">
        <v>43009</v>
      </c>
      <c r="C22" s="13" t="s">
        <v>2</v>
      </c>
      <c r="H22" s="15">
        <f t="shared" si="0"/>
        <v>1.25</v>
      </c>
      <c r="I22" s="6">
        <f>VLOOKUP(C22,parametri!$A$2:$B$10,2,FALSE)</f>
        <v>19.5</v>
      </c>
      <c r="J22" s="10">
        <f t="shared" si="1"/>
        <v>24.375</v>
      </c>
    </row>
    <row r="23" spans="1:12" x14ac:dyDescent="0.25">
      <c r="B23" s="7">
        <v>42526</v>
      </c>
      <c r="C23" s="13" t="s">
        <v>5</v>
      </c>
      <c r="H23" s="15">
        <f t="shared" si="0"/>
        <v>2</v>
      </c>
      <c r="I23" s="6">
        <f>VLOOKUP(C23,parametri!$A$2:$B$10,2,FALSE)</f>
        <v>20.6</v>
      </c>
      <c r="J23" s="10">
        <f t="shared" si="1"/>
        <v>41.2</v>
      </c>
    </row>
    <row r="24" spans="1:12" x14ac:dyDescent="0.25">
      <c r="B24" s="7">
        <v>43988</v>
      </c>
      <c r="C24" s="13" t="s">
        <v>6</v>
      </c>
      <c r="H24" s="15">
        <f>IF($B$31-YEAR(B24)&gt;=2,IF(MOD($B$31-YEAR(B24),2)=0,(12-MONTH(B24)+1)/12+(($B$31-YEAR(B24))/2-1),($B$31-YEAR(B24)-1)/2),0)</f>
        <v>0</v>
      </c>
      <c r="I24" s="6">
        <f>VLOOKUP(C24,parametri!$A$2:$B$10,2,FALSE)</f>
        <v>21.7</v>
      </c>
      <c r="J24" s="10">
        <f t="shared" si="1"/>
        <v>0</v>
      </c>
    </row>
    <row r="26" spans="1:12" ht="15.75" customHeight="1" x14ac:dyDescent="0.25">
      <c r="A26" s="21" t="s">
        <v>15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3"/>
    </row>
    <row r="28" spans="1:12" x14ac:dyDescent="0.25">
      <c r="A28" s="12" t="s">
        <v>23</v>
      </c>
    </row>
    <row r="30" spans="1:12" x14ac:dyDescent="0.25">
      <c r="A30" s="24" t="s">
        <v>13</v>
      </c>
      <c r="B30" s="25"/>
    </row>
    <row r="31" spans="1:12" x14ac:dyDescent="0.25">
      <c r="A31" s="3" t="s">
        <v>12</v>
      </c>
      <c r="B31" s="3">
        <v>2021</v>
      </c>
    </row>
    <row r="35" spans="1:1" x14ac:dyDescent="0.25">
      <c r="A35" s="8"/>
    </row>
    <row r="36" spans="1:1" x14ac:dyDescent="0.25">
      <c r="A36" s="8"/>
    </row>
  </sheetData>
  <mergeCells count="3">
    <mergeCell ref="A9:L9"/>
    <mergeCell ref="A26:L26"/>
    <mergeCell ref="A30:B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8164-CAAF-4CDA-8630-0C3FB3D806F0}">
  <dimension ref="A1:Q38"/>
  <sheetViews>
    <sheetView tabSelected="1" zoomScale="85" zoomScaleNormal="85" workbookViewId="0">
      <selection activeCell="J22" sqref="J22"/>
    </sheetView>
  </sheetViews>
  <sheetFormatPr defaultColWidth="9.109375" defaultRowHeight="12" x14ac:dyDescent="0.25"/>
  <cols>
    <col min="1" max="1" width="18.88671875" style="1" customWidth="1"/>
    <col min="2" max="2" width="10.6640625" style="1" customWidth="1"/>
    <col min="3" max="15" width="8.6640625" style="1" customWidth="1"/>
    <col min="16" max="17" width="8" style="1" customWidth="1"/>
    <col min="18" max="16384" width="9.109375" style="1"/>
  </cols>
  <sheetData>
    <row r="1" spans="1:17" ht="13.8" x14ac:dyDescent="0.3">
      <c r="A1" s="9" t="s">
        <v>43</v>
      </c>
    </row>
    <row r="2" spans="1:17" ht="13.8" x14ac:dyDescent="0.3">
      <c r="A2" s="9"/>
    </row>
    <row r="3" spans="1:17" ht="13.8" x14ac:dyDescent="0.3">
      <c r="A3" s="11" t="s">
        <v>39</v>
      </c>
      <c r="B3" s="12"/>
      <c r="C3" s="12"/>
    </row>
    <row r="4" spans="1:17" x14ac:dyDescent="0.25">
      <c r="A4" s="1" t="s">
        <v>27</v>
      </c>
    </row>
    <row r="5" spans="1:17" x14ac:dyDescent="0.25">
      <c r="B5" s="8" t="s">
        <v>35</v>
      </c>
    </row>
    <row r="6" spans="1:17" x14ac:dyDescent="0.25">
      <c r="B6" s="8" t="s">
        <v>34</v>
      </c>
    </row>
    <row r="7" spans="1:17" x14ac:dyDescent="0.25">
      <c r="B7" s="8" t="s">
        <v>38</v>
      </c>
    </row>
    <row r="8" spans="1:17" x14ac:dyDescent="0.25">
      <c r="A8" s="1" t="s">
        <v>28</v>
      </c>
    </row>
    <row r="9" spans="1:17" x14ac:dyDescent="0.25">
      <c r="B9" s="8" t="s">
        <v>21</v>
      </c>
    </row>
    <row r="11" spans="1:17" ht="15.75" customHeight="1" x14ac:dyDescent="0.25">
      <c r="A11" s="26" t="s">
        <v>33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s="4" customFormat="1" ht="36.75" customHeight="1" x14ac:dyDescent="0.25">
      <c r="B12" s="5" t="s">
        <v>0</v>
      </c>
      <c r="C12" s="14" t="s">
        <v>10</v>
      </c>
      <c r="E12" s="16" t="str">
        <f>"% SCATTO "&amp;B32</f>
        <v>% SCATTO 2020</v>
      </c>
      <c r="F12" s="16" t="str">
        <f t="shared" ref="F12:N12" si="0">"% SCATTO "&amp;C32</f>
        <v>% SCATTO 2021</v>
      </c>
      <c r="G12" s="16" t="str">
        <f t="shared" si="0"/>
        <v>% SCATTO 2022</v>
      </c>
      <c r="H12" s="16" t="str">
        <f t="shared" si="0"/>
        <v>% SCATTO 2023</v>
      </c>
      <c r="I12" s="16" t="str">
        <f t="shared" si="0"/>
        <v>% SCATTO 2024</v>
      </c>
      <c r="J12" s="16" t="str">
        <f t="shared" si="0"/>
        <v>% SCATTO 2025</v>
      </c>
      <c r="K12" s="16" t="str">
        <f t="shared" si="0"/>
        <v>% SCATTO 2026</v>
      </c>
      <c r="L12" s="16" t="str">
        <f t="shared" si="0"/>
        <v>% SCATTO 2027</v>
      </c>
      <c r="M12" s="16" t="str">
        <f t="shared" si="0"/>
        <v>% SCATTO 2028</v>
      </c>
      <c r="N12" s="16" t="str">
        <f t="shared" si="0"/>
        <v>% SCATTO 2029</v>
      </c>
      <c r="P12" s="2" t="s">
        <v>36</v>
      </c>
      <c r="Q12" s="2" t="str">
        <f>"COMPETENZA "&amp;K32</f>
        <v>COMPETENZA 2029</v>
      </c>
    </row>
    <row r="13" spans="1:17" x14ac:dyDescent="0.25">
      <c r="B13" s="7">
        <v>42522</v>
      </c>
      <c r="C13" s="13" t="s">
        <v>3</v>
      </c>
      <c r="E13" s="15">
        <f>MIN(IF(B$32-YEAR($B13)&gt;=$B$34,IF(MOD(B$32-YEAR($B13)-$B$34+$B$33,$B$33)=0,(12-MONTH($B13)+1)/12+((B$32-YEAR($B13)-$B$34+$B$33)/$B$33-1),TRUNC((B$32-YEAR($B13)-$B$34+$B$33-1)/$B$33)),0),$B$35)</f>
        <v>1.5833333333333335</v>
      </c>
      <c r="F13" s="15">
        <f t="shared" ref="F13:F26" si="1">MIN(IF(C$32-YEAR($B13)&gt;=$B$34,IF(MOD(C$32-YEAR($B13)-$B$34+$B$33,$B$33)=0,(12-MONTH($B13)+1)/12+((C$32-YEAR($B13)-$B$34+$B$33)/$B$33-1),TRUNC((C$32-YEAR($B13)-$B$34+$B$33-1)/$B$33)),0),$B$35)</f>
        <v>2</v>
      </c>
      <c r="G13" s="15">
        <f t="shared" ref="G13:G26" si="2">MIN(IF(D$32-YEAR($B13)&gt;=$B$34,IF(MOD(D$32-YEAR($B13)-$B$34+$B$33,$B$33)=0,(12-MONTH($B13)+1)/12+((D$32-YEAR($B13)-$B$34+$B$33)/$B$33-1),TRUNC((D$32-YEAR($B13)-$B$34+$B$33-1)/$B$33)),0),$B$35)</f>
        <v>2.5833333333333335</v>
      </c>
      <c r="H13" s="15">
        <f t="shared" ref="H13:H26" si="3">MIN(IF(E$32-YEAR($B13)&gt;=$B$34,IF(MOD(E$32-YEAR($B13)-$B$34+$B$33,$B$33)=0,(12-MONTH($B13)+1)/12+((E$32-YEAR($B13)-$B$34+$B$33)/$B$33-1),TRUNC((E$32-YEAR($B13)-$B$34+$B$33-1)/$B$33)),0),$B$35)</f>
        <v>3</v>
      </c>
      <c r="I13" s="15">
        <f t="shared" ref="I13:I26" si="4">MIN(IF(F$32-YEAR($B13)&gt;=$B$34,IF(MOD(F$32-YEAR($B13)-$B$34+$B$33,$B$33)=0,(12-MONTH($B13)+1)/12+((F$32-YEAR($B13)-$B$34+$B$33)/$B$33-1),TRUNC((F$32-YEAR($B13)-$B$34+$B$33-1)/$B$33)),0),$B$35)</f>
        <v>3.5833333333333335</v>
      </c>
      <c r="J13" s="15">
        <f t="shared" ref="J13:J26" si="5">MIN(IF(G$32-YEAR($B13)&gt;=$B$34,IF(MOD(G$32-YEAR($B13)-$B$34+$B$33,$B$33)=0,(12-MONTH($B13)+1)/12+((G$32-YEAR($B13)-$B$34+$B$33)/$B$33-1),TRUNC((G$32-YEAR($B13)-$B$34+$B$33-1)/$B$33)),0),$B$35)</f>
        <v>4</v>
      </c>
      <c r="K13" s="15">
        <f t="shared" ref="K13:K26" si="6">MIN(IF(H$32-YEAR($B13)&gt;=$B$34,IF(MOD(H$32-YEAR($B13)-$B$34+$B$33,$B$33)=0,(12-MONTH($B13)+1)/12+((H$32-YEAR($B13)-$B$34+$B$33)/$B$33-1),TRUNC((H$32-YEAR($B13)-$B$34+$B$33-1)/$B$33)),0),$B$35)</f>
        <v>4.583333333333333</v>
      </c>
      <c r="L13" s="15">
        <f>MIN(IF(I$32-YEAR($B13)&gt;=$B$34,IF(MOD(I$32-YEAR($B13)-$B$34+$B$33,$B$33)=0,(12-MONTH($B13)+1)/12+((I$32-YEAR($B13)-$B$34+$B$33)/$B$33-1),TRUNC((I$32-YEAR($B13)-$B$34+$B$33-1)/$B$33)),0),$B$35)</f>
        <v>5</v>
      </c>
      <c r="M13" s="15">
        <f t="shared" ref="M13:M26" si="7">MIN(IF(J$32-YEAR($B13)&gt;=$B$34,IF(MOD(J$32-YEAR($B13)-$B$34+$B$33,$B$33)=0,(12-MONTH($B13)+1)/12+((J$32-YEAR($B13)-$B$34+$B$33)/$B$33-1),TRUNC((J$32-YEAR($B13)-$B$34+$B$33-1)/$B$33)),0),$B$35)</f>
        <v>5</v>
      </c>
      <c r="N13" s="15">
        <f t="shared" ref="N13:N26" si="8">MIN(IF(K$32-YEAR($B13)&gt;=$B$34,IF(MOD(K$32-YEAR($B13)-$B$34+$B$33,$B$33)=0,(12-MONTH($B13)+1)/12+((K$32-YEAR($B13)-$B$34+$B$33)/$B$33-1),TRUNC((K$32-YEAR($B13)-$B$34+$B$33-1)/$B$33)),0),$B$35)</f>
        <v>5</v>
      </c>
      <c r="P13" s="6">
        <f>VLOOKUP(C13,parametri!$A$2:$B$10,2,FALSE)</f>
        <v>16.2</v>
      </c>
      <c r="Q13" s="10">
        <f>P13*N13</f>
        <v>81</v>
      </c>
    </row>
    <row r="14" spans="1:17" x14ac:dyDescent="0.25">
      <c r="B14" s="7">
        <v>42887</v>
      </c>
      <c r="C14" s="13" t="s">
        <v>4</v>
      </c>
      <c r="E14" s="15">
        <f t="shared" ref="E14:E26" si="9">MIN(IF(B$32-YEAR($B14)&gt;=$B$34,IF(MOD(B$32-YEAR($B14)-$B$34+$B$33,$B$33)=0,(12-MONTH($B14)+1)/12+((B$32-YEAR($B14)-$B$34+$B$33)/$B$33-1),TRUNC((B$32-YEAR($B14)-$B$34+$B$33-1)/$B$33)),0),$B$35)</f>
        <v>1</v>
      </c>
      <c r="F14" s="15">
        <f t="shared" si="1"/>
        <v>1.5833333333333335</v>
      </c>
      <c r="G14" s="15">
        <f t="shared" si="2"/>
        <v>2</v>
      </c>
      <c r="H14" s="15">
        <f t="shared" si="3"/>
        <v>2.5833333333333335</v>
      </c>
      <c r="I14" s="15">
        <f t="shared" si="4"/>
        <v>3</v>
      </c>
      <c r="J14" s="15">
        <f t="shared" si="5"/>
        <v>3.5833333333333335</v>
      </c>
      <c r="K14" s="15">
        <f t="shared" si="6"/>
        <v>4</v>
      </c>
      <c r="L14" s="15">
        <f>MIN(IF(I$32-YEAR($B14)&gt;=$B$34,IF(MOD(I$32-YEAR($B14)-$B$34+$B$33,$B$33)=0,(12-MONTH($B14)+1)/12+((I$32-YEAR($B14)-$B$34+$B$33)/$B$33-1),TRUNC((I$32-YEAR($B14)-$B$34+$B$33-1)/$B$33)),0),$B$35)</f>
        <v>4.583333333333333</v>
      </c>
      <c r="M14" s="15">
        <f t="shared" si="7"/>
        <v>5</v>
      </c>
      <c r="N14" s="15">
        <f t="shared" si="8"/>
        <v>5</v>
      </c>
      <c r="P14" s="6">
        <f>VLOOKUP(C14,parametri!$A$2:$B$10,2,FALSE)</f>
        <v>17.3</v>
      </c>
      <c r="Q14" s="10">
        <f t="shared" ref="Q14:Q26" si="10">P14*N14</f>
        <v>86.5</v>
      </c>
    </row>
    <row r="15" spans="1:17" x14ac:dyDescent="0.25">
      <c r="B15" s="7">
        <v>43252</v>
      </c>
      <c r="C15" s="13" t="s">
        <v>1</v>
      </c>
      <c r="E15" s="15">
        <f t="shared" si="9"/>
        <v>0.58333333333333337</v>
      </c>
      <c r="F15" s="15">
        <f t="shared" si="1"/>
        <v>1</v>
      </c>
      <c r="G15" s="15">
        <f>MIN(IF(D$32-YEAR($B15)&gt;=$B$34,IF(MOD(D$32-YEAR($B15)-$B$34+$B$33,$B$33)=0,(12-MONTH($B15)+1)/12+((D$32-YEAR($B15)-$B$34+$B$33)/$B$33-1),TRUNC((D$32-YEAR($B15)-$B$34+$B$33-1)/$B$33)),0),$B$35)</f>
        <v>1.5833333333333335</v>
      </c>
      <c r="H15" s="15">
        <f t="shared" si="3"/>
        <v>2</v>
      </c>
      <c r="I15" s="15">
        <f t="shared" si="4"/>
        <v>2.5833333333333335</v>
      </c>
      <c r="J15" s="15">
        <f t="shared" si="5"/>
        <v>3</v>
      </c>
      <c r="K15" s="15">
        <f t="shared" si="6"/>
        <v>3.5833333333333335</v>
      </c>
      <c r="L15" s="15">
        <f>MIN(IF(I$32-YEAR($B15)&gt;=$B$34,IF(MOD(I$32-YEAR($B15)-$B$34+$B$33,$B$33)=0,(12-MONTH($B15)+1)/12+((I$32-YEAR($B15)-$B$34+$B$33)/$B$33-1),TRUNC((I$32-YEAR($B15)-$B$34+$B$33-1)/$B$33)),0),$B$35)</f>
        <v>4</v>
      </c>
      <c r="M15" s="15">
        <f t="shared" si="7"/>
        <v>4.583333333333333</v>
      </c>
      <c r="N15" s="15">
        <f t="shared" si="8"/>
        <v>5</v>
      </c>
      <c r="P15" s="6">
        <f>VLOOKUP(C15,parametri!$A$2:$B$10,2,FALSE)</f>
        <v>18.399999999999999</v>
      </c>
      <c r="Q15" s="10">
        <f t="shared" si="10"/>
        <v>92</v>
      </c>
    </row>
    <row r="16" spans="1:17" x14ac:dyDescent="0.25">
      <c r="B16" s="7">
        <v>43617</v>
      </c>
      <c r="C16" s="13" t="s">
        <v>3</v>
      </c>
      <c r="E16" s="15">
        <f t="shared" si="9"/>
        <v>0</v>
      </c>
      <c r="F16" s="15">
        <f t="shared" si="1"/>
        <v>0.58333333333333337</v>
      </c>
      <c r="G16" s="15">
        <f t="shared" si="2"/>
        <v>1</v>
      </c>
      <c r="H16" s="15">
        <f t="shared" si="3"/>
        <v>1.5833333333333335</v>
      </c>
      <c r="I16" s="15">
        <f t="shared" si="4"/>
        <v>2</v>
      </c>
      <c r="J16" s="15">
        <f t="shared" si="5"/>
        <v>2.5833333333333335</v>
      </c>
      <c r="K16" s="15">
        <f t="shared" si="6"/>
        <v>3</v>
      </c>
      <c r="L16" s="15">
        <f>MIN(IF(I$32-YEAR($B16)&gt;=$B$34,IF(MOD(I$32-YEAR($B16)-$B$34+$B$33,$B$33)=0,(12-MONTH($B16)+1)/12+((I$32-YEAR($B16)-$B$34+$B$33)/$B$33-1),TRUNC((I$32-YEAR($B16)-$B$34+$B$33-1)/$B$33)),0),$B$35)</f>
        <v>3.5833333333333335</v>
      </c>
      <c r="M16" s="15">
        <f t="shared" si="7"/>
        <v>4</v>
      </c>
      <c r="N16" s="15">
        <f t="shared" si="8"/>
        <v>4.583333333333333</v>
      </c>
      <c r="P16" s="6">
        <f>VLOOKUP(C16,parametri!$A$2:$B$10,2,FALSE)</f>
        <v>16.2</v>
      </c>
      <c r="Q16" s="10">
        <f t="shared" si="10"/>
        <v>74.249999999999986</v>
      </c>
    </row>
    <row r="17" spans="1:17" x14ac:dyDescent="0.25">
      <c r="B17" s="7">
        <v>43983</v>
      </c>
      <c r="C17" s="13" t="s">
        <v>4</v>
      </c>
      <c r="E17" s="15">
        <f t="shared" si="9"/>
        <v>0</v>
      </c>
      <c r="F17" s="15">
        <f>MIN(IF(C$32-YEAR($B17)&gt;=$B$34,IF(MOD(C$32-YEAR($B17)-$B$34+$B$33,$B$33)=0,(12-MONTH($B17)+1)/12+((C$32-YEAR($B17)-$B$34+$B$33)/$B$33-1),TRUNC((C$32-YEAR($B17)-$B$34+$B$33-1)/$B$33)),0),$B$35)</f>
        <v>0</v>
      </c>
      <c r="G17" s="15">
        <f t="shared" si="2"/>
        <v>0.58333333333333337</v>
      </c>
      <c r="H17" s="15">
        <f t="shared" si="3"/>
        <v>1</v>
      </c>
      <c r="I17" s="15">
        <f t="shared" si="4"/>
        <v>1.5833333333333335</v>
      </c>
      <c r="J17" s="15">
        <f t="shared" si="5"/>
        <v>2</v>
      </c>
      <c r="K17" s="15">
        <f t="shared" si="6"/>
        <v>2.5833333333333335</v>
      </c>
      <c r="L17" s="15">
        <f>MIN(IF(I$32-YEAR($B17)&gt;=$B$34,IF(MOD(I$32-YEAR($B17)-$B$34+$B$33,$B$33)=0,(12-MONTH($B17)+1)/12+((I$32-YEAR($B17)-$B$34+$B$33)/$B$33-1),TRUNC((I$32-YEAR($B17)-$B$34+$B$33-1)/$B$33)),0),$B$35)</f>
        <v>3</v>
      </c>
      <c r="M17" s="15">
        <f t="shared" si="7"/>
        <v>3.5833333333333335</v>
      </c>
      <c r="N17" s="15">
        <f t="shared" si="8"/>
        <v>4</v>
      </c>
      <c r="P17" s="6">
        <f>VLOOKUP(C17,parametri!$A$2:$B$10,2,FALSE)</f>
        <v>17.3</v>
      </c>
      <c r="Q17" s="10">
        <f t="shared" si="10"/>
        <v>69.2</v>
      </c>
    </row>
    <row r="18" spans="1:17" x14ac:dyDescent="0.25">
      <c r="B18" s="7">
        <v>44348</v>
      </c>
      <c r="C18" s="13" t="s">
        <v>1</v>
      </c>
      <c r="E18" s="15">
        <f t="shared" si="9"/>
        <v>0</v>
      </c>
      <c r="F18" s="15">
        <f t="shared" si="1"/>
        <v>0</v>
      </c>
      <c r="G18" s="15">
        <f t="shared" si="2"/>
        <v>0</v>
      </c>
      <c r="H18" s="15">
        <f t="shared" si="3"/>
        <v>0.58333333333333337</v>
      </c>
      <c r="I18" s="15">
        <f t="shared" si="4"/>
        <v>1</v>
      </c>
      <c r="J18" s="15">
        <f>MIN(IF(G$32-YEAR($B18)&gt;=$B$34,IF(MOD(G$32-YEAR($B18)-$B$34+$B$33,$B$33)=0,(12-MONTH($B18)+1)/12+((G$32-YEAR($B18)-$B$34+$B$33)/$B$33-1),TRUNC((G$32-YEAR($B18)-$B$34+$B$33-1)/$B$33)),0),$B$35)</f>
        <v>1.5833333333333335</v>
      </c>
      <c r="K18" s="15">
        <f t="shared" si="6"/>
        <v>2</v>
      </c>
      <c r="L18" s="15">
        <f>MIN(IF(I$32-YEAR($B18)&gt;=$B$34,IF(MOD(I$32-YEAR($B18)-$B$34+$B$33,$B$33)=0,(12-MONTH($B18)+1)/12+((I$32-YEAR($B18)-$B$34+$B$33)/$B$33-1),TRUNC((I$32-YEAR($B18)-$B$34+$B$33-1)/$B$33)),0),$B$35)</f>
        <v>2.5833333333333335</v>
      </c>
      <c r="M18" s="15">
        <f>MIN(IF(J$32-YEAR($B18)&gt;=$B$34,IF(MOD(J$32-YEAR($B18)-$B$34+$B$33,$B$33)=0,(12-MONTH($B18)+1)/12+((J$32-YEAR($B18)-$B$34+$B$33)/$B$33-1),TRUNC((J$32-YEAR($B18)-$B$34+$B$33-1)/$B$33)),0),$B$35)</f>
        <v>3</v>
      </c>
      <c r="N18" s="15">
        <f t="shared" si="8"/>
        <v>3.5833333333333335</v>
      </c>
      <c r="P18" s="6">
        <f>VLOOKUP(C18,parametri!$A$2:$B$10,2,FALSE)</f>
        <v>18.399999999999999</v>
      </c>
      <c r="Q18" s="10">
        <f t="shared" si="10"/>
        <v>65.933333333333337</v>
      </c>
    </row>
    <row r="19" spans="1:17" x14ac:dyDescent="0.25">
      <c r="B19" s="7">
        <v>44713</v>
      </c>
      <c r="C19" s="13" t="s">
        <v>2</v>
      </c>
      <c r="E19" s="15">
        <f t="shared" si="9"/>
        <v>0</v>
      </c>
      <c r="F19" s="15">
        <f t="shared" si="1"/>
        <v>0</v>
      </c>
      <c r="G19" s="15">
        <f t="shared" si="2"/>
        <v>0</v>
      </c>
      <c r="H19" s="15">
        <f t="shared" si="3"/>
        <v>0</v>
      </c>
      <c r="I19" s="15">
        <f t="shared" si="4"/>
        <v>0.58333333333333337</v>
      </c>
      <c r="J19" s="15">
        <f t="shared" si="5"/>
        <v>1</v>
      </c>
      <c r="K19" s="15">
        <f t="shared" si="6"/>
        <v>1.5833333333333335</v>
      </c>
      <c r="L19" s="15">
        <f>MIN(IF(I$32-YEAR($B19)&gt;=$B$34,IF(MOD(I$32-YEAR($B19)-$B$34+$B$33,$B$33)=0,(12-MONTH($B19)+1)/12+((I$32-YEAR($B19)-$B$34+$B$33)/$B$33-1),TRUNC((I$32-YEAR($B19)-$B$34+$B$33-1)/$B$33)),0),$B$35)</f>
        <v>2</v>
      </c>
      <c r="M19" s="15">
        <f t="shared" si="7"/>
        <v>2.5833333333333335</v>
      </c>
      <c r="N19" s="15">
        <f t="shared" si="8"/>
        <v>3</v>
      </c>
      <c r="P19" s="6">
        <f>VLOOKUP(C19,parametri!$A$2:$B$10,2,FALSE)</f>
        <v>19.5</v>
      </c>
      <c r="Q19" s="10">
        <f t="shared" si="10"/>
        <v>58.5</v>
      </c>
    </row>
    <row r="20" spans="1:17" x14ac:dyDescent="0.25">
      <c r="B20" s="7">
        <v>45078</v>
      </c>
      <c r="C20" s="13" t="s">
        <v>5</v>
      </c>
      <c r="E20" s="15">
        <f t="shared" si="9"/>
        <v>0</v>
      </c>
      <c r="F20" s="15">
        <f t="shared" si="1"/>
        <v>0</v>
      </c>
      <c r="G20" s="15">
        <f t="shared" si="2"/>
        <v>0</v>
      </c>
      <c r="H20" s="15">
        <f t="shared" si="3"/>
        <v>0</v>
      </c>
      <c r="I20" s="15">
        <f t="shared" si="4"/>
        <v>0</v>
      </c>
      <c r="J20" s="15">
        <f t="shared" si="5"/>
        <v>0.58333333333333337</v>
      </c>
      <c r="K20" s="15">
        <f t="shared" si="6"/>
        <v>1</v>
      </c>
      <c r="L20" s="15">
        <f>MIN(IF(I$32-YEAR($B20)&gt;=$B$34,IF(MOD(I$32-YEAR($B20)-$B$34+$B$33,$B$33)=0,(12-MONTH($B20)+1)/12+((I$32-YEAR($B20)-$B$34+$B$33)/$B$33-1),TRUNC((I$32-YEAR($B20)-$B$34+$B$33-1)/$B$33)),0),$B$35)</f>
        <v>1.5833333333333335</v>
      </c>
      <c r="M20" s="15">
        <f t="shared" si="7"/>
        <v>2</v>
      </c>
      <c r="N20" s="15">
        <f t="shared" si="8"/>
        <v>2.5833333333333335</v>
      </c>
      <c r="P20" s="6">
        <f>VLOOKUP(C20,parametri!$A$2:$B$10,2,FALSE)</f>
        <v>20.6</v>
      </c>
      <c r="Q20" s="10">
        <f t="shared" si="10"/>
        <v>53.216666666666676</v>
      </c>
    </row>
    <row r="21" spans="1:17" x14ac:dyDescent="0.25">
      <c r="B21" s="7">
        <v>45444</v>
      </c>
      <c r="C21" s="13" t="s">
        <v>3</v>
      </c>
      <c r="E21" s="15">
        <f t="shared" si="9"/>
        <v>0</v>
      </c>
      <c r="F21" s="15">
        <f t="shared" si="1"/>
        <v>0</v>
      </c>
      <c r="G21" s="15">
        <f t="shared" si="2"/>
        <v>0</v>
      </c>
      <c r="H21" s="15">
        <f t="shared" si="3"/>
        <v>0</v>
      </c>
      <c r="I21" s="15">
        <f t="shared" si="4"/>
        <v>0</v>
      </c>
      <c r="J21" s="15">
        <f>MIN(IF(G$32-YEAR($B21)&gt;=$B$34,IF(MOD(G$32-YEAR($B21)-$B$34+$B$33,$B$33)=0,(12-MONTH($B21)+1)/12+((G$32-YEAR($B21)-$B$34+$B$33)/$B$33-1),TRUNC((G$32-YEAR($B21)-$B$34+$B$33-1)/$B$33)),0),$B$35)</f>
        <v>0</v>
      </c>
      <c r="K21" s="15">
        <f t="shared" si="6"/>
        <v>0.58333333333333337</v>
      </c>
      <c r="L21" s="15">
        <f>MIN(IF(I$32-YEAR($B21)&gt;=$B$34,IF(MOD(I$32-YEAR($B21)-$B$34+$B$33,$B$33)=0,(12-MONTH($B21)+1)/12+((I$32-YEAR($B21)-$B$34+$B$33)/$B$33-1),TRUNC((I$32-YEAR($B21)-$B$34+$B$33-1)/$B$33)),0),$B$35)</f>
        <v>1</v>
      </c>
      <c r="M21" s="15">
        <f t="shared" si="7"/>
        <v>1.5833333333333335</v>
      </c>
      <c r="N21" s="15">
        <f t="shared" si="8"/>
        <v>2</v>
      </c>
      <c r="P21" s="6">
        <f>VLOOKUP(C21,parametri!$A$2:$B$10,2,FALSE)</f>
        <v>16.2</v>
      </c>
      <c r="Q21" s="10">
        <f t="shared" si="10"/>
        <v>32.4</v>
      </c>
    </row>
    <row r="22" spans="1:17" x14ac:dyDescent="0.25">
      <c r="B22" s="7">
        <v>45809</v>
      </c>
      <c r="C22" s="13" t="s">
        <v>4</v>
      </c>
      <c r="E22" s="15">
        <f t="shared" si="9"/>
        <v>0</v>
      </c>
      <c r="F22" s="15">
        <f t="shared" si="1"/>
        <v>0</v>
      </c>
      <c r="G22" s="15">
        <f t="shared" si="2"/>
        <v>0</v>
      </c>
      <c r="H22" s="15">
        <f t="shared" si="3"/>
        <v>0</v>
      </c>
      <c r="I22" s="15">
        <f t="shared" si="4"/>
        <v>0</v>
      </c>
      <c r="J22" s="15">
        <f t="shared" si="5"/>
        <v>0</v>
      </c>
      <c r="K22" s="15">
        <f t="shared" si="6"/>
        <v>0</v>
      </c>
      <c r="L22" s="15">
        <f>MIN(IF(I$32-YEAR($B22)&gt;=$B$34,IF(MOD(I$32-YEAR($B22)-$B$34+$B$33,$B$33)=0,(12-MONTH($B22)+1)/12+((I$32-YEAR($B22)-$B$34+$B$33)/$B$33-1),TRUNC((I$32-YEAR($B22)-$B$34+$B$33-1)/$B$33)),0),$B$35)</f>
        <v>0.58333333333333337</v>
      </c>
      <c r="M22" s="15">
        <f t="shared" si="7"/>
        <v>1</v>
      </c>
      <c r="N22" s="15">
        <f t="shared" si="8"/>
        <v>1.5833333333333335</v>
      </c>
      <c r="P22" s="6">
        <f>VLOOKUP(C22,parametri!$A$2:$B$10,2,FALSE)</f>
        <v>17.3</v>
      </c>
      <c r="Q22" s="10">
        <f t="shared" si="10"/>
        <v>27.391666666666669</v>
      </c>
    </row>
    <row r="23" spans="1:17" x14ac:dyDescent="0.25">
      <c r="B23" s="7">
        <v>46174</v>
      </c>
      <c r="C23" s="13" t="s">
        <v>1</v>
      </c>
      <c r="E23" s="15">
        <f t="shared" si="9"/>
        <v>0</v>
      </c>
      <c r="F23" s="15">
        <f t="shared" si="1"/>
        <v>0</v>
      </c>
      <c r="G23" s="15">
        <f t="shared" si="2"/>
        <v>0</v>
      </c>
      <c r="H23" s="15">
        <f t="shared" si="3"/>
        <v>0</v>
      </c>
      <c r="I23" s="15">
        <f t="shared" si="4"/>
        <v>0</v>
      </c>
      <c r="J23" s="15">
        <f t="shared" si="5"/>
        <v>0</v>
      </c>
      <c r="K23" s="15">
        <f t="shared" si="6"/>
        <v>0</v>
      </c>
      <c r="L23" s="15">
        <f>MIN(IF(I$32-YEAR($B23)&gt;=$B$34,IF(MOD(I$32-YEAR($B23)-$B$34+$B$33,$B$33)=0,(12-MONTH($B23)+1)/12+((I$32-YEAR($B23)-$B$34+$B$33)/$B$33-1),TRUNC((I$32-YEAR($B23)-$B$34+$B$33-1)/$B$33)),0),$B$35)</f>
        <v>0</v>
      </c>
      <c r="M23" s="15">
        <f t="shared" si="7"/>
        <v>0.58333333333333337</v>
      </c>
      <c r="N23" s="15">
        <f t="shared" si="8"/>
        <v>1</v>
      </c>
      <c r="P23" s="6">
        <f>VLOOKUP(C23,parametri!$A$2:$B$10,2,FALSE)</f>
        <v>18.399999999999999</v>
      </c>
      <c r="Q23" s="10">
        <f t="shared" si="10"/>
        <v>18.399999999999999</v>
      </c>
    </row>
    <row r="24" spans="1:17" x14ac:dyDescent="0.25">
      <c r="B24" s="7">
        <v>46539</v>
      </c>
      <c r="C24" s="13" t="s">
        <v>2</v>
      </c>
      <c r="E24" s="15">
        <f t="shared" si="9"/>
        <v>0</v>
      </c>
      <c r="F24" s="15">
        <f t="shared" si="1"/>
        <v>0</v>
      </c>
      <c r="G24" s="15">
        <f t="shared" si="2"/>
        <v>0</v>
      </c>
      <c r="H24" s="15">
        <f t="shared" si="3"/>
        <v>0</v>
      </c>
      <c r="I24" s="15">
        <f t="shared" si="4"/>
        <v>0</v>
      </c>
      <c r="J24" s="15">
        <f t="shared" si="5"/>
        <v>0</v>
      </c>
      <c r="K24" s="15">
        <f t="shared" si="6"/>
        <v>0</v>
      </c>
      <c r="L24" s="15">
        <f>MIN(IF(I$32-YEAR($B24)&gt;=$B$34,IF(MOD(I$32-YEAR($B24)-$B$34+$B$33,$B$33)=0,(12-MONTH($B24)+1)/12+((I$32-YEAR($B24)-$B$34+$B$33)/$B$33-1),TRUNC((I$32-YEAR($B24)-$B$34+$B$33-1)/$B$33)),0),$B$35)</f>
        <v>0</v>
      </c>
      <c r="M24" s="15">
        <f t="shared" si="7"/>
        <v>0</v>
      </c>
      <c r="N24" s="15">
        <f t="shared" si="8"/>
        <v>0.58333333333333337</v>
      </c>
      <c r="P24" s="6">
        <f>VLOOKUP(C24,parametri!$A$2:$B$10,2,FALSE)</f>
        <v>19.5</v>
      </c>
      <c r="Q24" s="10">
        <f t="shared" si="10"/>
        <v>11.375</v>
      </c>
    </row>
    <row r="25" spans="1:17" x14ac:dyDescent="0.25">
      <c r="B25" s="7">
        <v>46905</v>
      </c>
      <c r="C25" s="13" t="s">
        <v>5</v>
      </c>
      <c r="E25" s="15">
        <f t="shared" si="9"/>
        <v>0</v>
      </c>
      <c r="F25" s="15">
        <f t="shared" si="1"/>
        <v>0</v>
      </c>
      <c r="G25" s="15">
        <f t="shared" si="2"/>
        <v>0</v>
      </c>
      <c r="H25" s="15">
        <f t="shared" si="3"/>
        <v>0</v>
      </c>
      <c r="I25" s="15">
        <f t="shared" si="4"/>
        <v>0</v>
      </c>
      <c r="J25" s="15">
        <f t="shared" si="5"/>
        <v>0</v>
      </c>
      <c r="K25" s="15">
        <f t="shared" si="6"/>
        <v>0</v>
      </c>
      <c r="L25" s="15">
        <f>MIN(IF(I$32-YEAR($B25)&gt;=$B$34,IF(MOD(I$32-YEAR($B25)-$B$34+$B$33,$B$33)=0,(12-MONTH($B25)+1)/12+((I$32-YEAR($B25)-$B$34+$B$33)/$B$33-1),TRUNC((I$32-YEAR($B25)-$B$34+$B$33-1)/$B$33)),0),$B$35)</f>
        <v>0</v>
      </c>
      <c r="M25" s="15">
        <f t="shared" si="7"/>
        <v>0</v>
      </c>
      <c r="N25" s="15">
        <f t="shared" si="8"/>
        <v>0</v>
      </c>
      <c r="P25" s="6">
        <f>VLOOKUP(C25,parametri!$A$2:$B$10,2,FALSE)</f>
        <v>20.6</v>
      </c>
      <c r="Q25" s="10">
        <f t="shared" si="10"/>
        <v>0</v>
      </c>
    </row>
    <row r="26" spans="1:17" x14ac:dyDescent="0.25">
      <c r="B26" s="7">
        <v>47270</v>
      </c>
      <c r="C26" s="13" t="s">
        <v>6</v>
      </c>
      <c r="E26" s="15">
        <f t="shared" si="9"/>
        <v>0</v>
      </c>
      <c r="F26" s="15">
        <f t="shared" si="1"/>
        <v>0</v>
      </c>
      <c r="G26" s="15">
        <f t="shared" si="2"/>
        <v>0</v>
      </c>
      <c r="H26" s="15">
        <f t="shared" si="3"/>
        <v>0</v>
      </c>
      <c r="I26" s="15">
        <f t="shared" si="4"/>
        <v>0</v>
      </c>
      <c r="J26" s="15">
        <f t="shared" si="5"/>
        <v>0</v>
      </c>
      <c r="K26" s="15">
        <f t="shared" si="6"/>
        <v>0</v>
      </c>
      <c r="L26" s="15">
        <f>MIN(IF(I$32-YEAR($B26)&gt;=$B$34,IF(MOD(I$32-YEAR($B26)-$B$34+$B$33,$B$33)=0,(12-MONTH($B26)+1)/12+((I$32-YEAR($B26)-$B$34+$B$33)/$B$33-1),TRUNC((I$32-YEAR($B26)-$B$34+$B$33-1)/$B$33)),0),$B$35)</f>
        <v>0</v>
      </c>
      <c r="M26" s="15">
        <f t="shared" si="7"/>
        <v>0</v>
      </c>
      <c r="N26" s="15">
        <f t="shared" si="8"/>
        <v>0</v>
      </c>
      <c r="P26" s="6">
        <f>VLOOKUP(C26,parametri!$A$2:$B$10,2,FALSE)</f>
        <v>21.7</v>
      </c>
      <c r="Q26" s="10">
        <f t="shared" si="10"/>
        <v>0</v>
      </c>
    </row>
    <row r="28" spans="1:17" ht="15.75" customHeight="1" x14ac:dyDescent="0.25">
      <c r="A28" s="26" t="s">
        <v>31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31" spans="1:17" x14ac:dyDescent="0.25">
      <c r="A31" s="27" t="s">
        <v>30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17" x14ac:dyDescent="0.25">
      <c r="A32" s="18" t="s">
        <v>37</v>
      </c>
      <c r="B32" s="20">
        <v>2020</v>
      </c>
      <c r="C32" s="17">
        <f>B32+1</f>
        <v>2021</v>
      </c>
      <c r="D32" s="17">
        <f t="shared" ref="D32:K32" si="11">C32+1</f>
        <v>2022</v>
      </c>
      <c r="E32" s="17">
        <f t="shared" si="11"/>
        <v>2023</v>
      </c>
      <c r="F32" s="17">
        <f t="shared" si="11"/>
        <v>2024</v>
      </c>
      <c r="G32" s="17">
        <f t="shared" si="11"/>
        <v>2025</v>
      </c>
      <c r="H32" s="17">
        <f t="shared" si="11"/>
        <v>2026</v>
      </c>
      <c r="I32" s="17">
        <f t="shared" si="11"/>
        <v>2027</v>
      </c>
      <c r="J32" s="17">
        <f t="shared" si="11"/>
        <v>2028</v>
      </c>
      <c r="K32" s="17">
        <f t="shared" si="11"/>
        <v>2029</v>
      </c>
    </row>
    <row r="33" spans="1:2" x14ac:dyDescent="0.25">
      <c r="A33" s="19" t="s">
        <v>29</v>
      </c>
      <c r="B33" s="20">
        <v>2</v>
      </c>
    </row>
    <row r="34" spans="1:2" ht="24" x14ac:dyDescent="0.25">
      <c r="A34" s="19" t="s">
        <v>32</v>
      </c>
      <c r="B34" s="20">
        <v>2</v>
      </c>
    </row>
    <row r="35" spans="1:2" ht="24.75" customHeight="1" x14ac:dyDescent="0.25">
      <c r="A35" s="19" t="s">
        <v>40</v>
      </c>
      <c r="B35" s="20">
        <v>5</v>
      </c>
    </row>
    <row r="37" spans="1:2" x14ac:dyDescent="0.25">
      <c r="A37" s="8" t="s">
        <v>42</v>
      </c>
    </row>
    <row r="38" spans="1:2" x14ac:dyDescent="0.25">
      <c r="A38" s="8" t="s">
        <v>41</v>
      </c>
    </row>
  </sheetData>
  <mergeCells count="3">
    <mergeCell ref="A11:Q11"/>
    <mergeCell ref="A28:Q28"/>
    <mergeCell ref="A31:K31"/>
  </mergeCells>
  <dataValidations count="1">
    <dataValidation type="whole" allowBlank="1" showInputMessage="1" showErrorMessage="1" sqref="B33:B35" xr:uid="{4A9E1162-F273-43D5-BC13-57410DA98A97}">
      <formula1>1</formula1>
      <formula2>1000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6071-2909-4DDE-8D12-FF283270F90B}">
  <dimension ref="A1:B10"/>
  <sheetViews>
    <sheetView workbookViewId="0">
      <selection activeCell="B6" sqref="B6"/>
    </sheetView>
  </sheetViews>
  <sheetFormatPr defaultRowHeight="14.4" x14ac:dyDescent="0.3"/>
  <sheetData>
    <row r="1" spans="1:2" ht="24.6" x14ac:dyDescent="0.3">
      <c r="A1" s="2" t="s">
        <v>10</v>
      </c>
      <c r="B1" s="2" t="s">
        <v>11</v>
      </c>
    </row>
    <row r="2" spans="1:2" x14ac:dyDescent="0.3">
      <c r="A2" s="3" t="s">
        <v>3</v>
      </c>
      <c r="B2" s="3">
        <v>16.2</v>
      </c>
    </row>
    <row r="3" spans="1:2" x14ac:dyDescent="0.3">
      <c r="A3" s="3" t="s">
        <v>4</v>
      </c>
      <c r="B3" s="3">
        <v>17.3</v>
      </c>
    </row>
    <row r="4" spans="1:2" x14ac:dyDescent="0.3">
      <c r="A4" s="3" t="s">
        <v>1</v>
      </c>
      <c r="B4" s="3">
        <v>18.399999999999999</v>
      </c>
    </row>
    <row r="5" spans="1:2" x14ac:dyDescent="0.3">
      <c r="A5" s="3" t="s">
        <v>2</v>
      </c>
      <c r="B5" s="3">
        <v>19.5</v>
      </c>
    </row>
    <row r="6" spans="1:2" x14ac:dyDescent="0.3">
      <c r="A6" s="3" t="s">
        <v>5</v>
      </c>
      <c r="B6" s="3">
        <v>20.6</v>
      </c>
    </row>
    <row r="7" spans="1:2" x14ac:dyDescent="0.3">
      <c r="A7" s="3" t="s">
        <v>6</v>
      </c>
      <c r="B7" s="3">
        <v>21.7</v>
      </c>
    </row>
    <row r="8" spans="1:2" x14ac:dyDescent="0.3">
      <c r="A8" s="3" t="s">
        <v>7</v>
      </c>
      <c r="B8" s="3">
        <v>22.8</v>
      </c>
    </row>
    <row r="9" spans="1:2" x14ac:dyDescent="0.3">
      <c r="A9" s="3" t="s">
        <v>8</v>
      </c>
      <c r="B9" s="3">
        <v>23.9</v>
      </c>
    </row>
    <row r="10" spans="1:2" x14ac:dyDescent="0.3">
      <c r="A10" s="3" t="s">
        <v>9</v>
      </c>
      <c r="B10" s="3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X</vt:lpstr>
      <vt:lpstr>formula</vt:lpstr>
      <vt:lpstr>parametri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Tavella</dc:creator>
  <cp:lastModifiedBy>G.T.</cp:lastModifiedBy>
  <dcterms:created xsi:type="dcterms:W3CDTF">2018-10-31T16:40:38Z</dcterms:created>
  <dcterms:modified xsi:type="dcterms:W3CDTF">2020-03-01T16:19:03Z</dcterms:modified>
</cp:coreProperties>
</file>